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<sst xmlns="http://schemas.openxmlformats.org/spreadsheetml/2006/main" count="156" uniqueCount="111">
  <si>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</si>
  <si>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</si>
  <si>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</si>
  <si>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</si>
  <si>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</si>
  <si>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</si>
  <si>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</si>
  <si>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</si>
  <si>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</si>
  <si>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</si>
  <si>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</si>
  <si>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</si>
  <si>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</si>
  <si>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</si>
  <si>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</si>
  <si>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</si>
  <si>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</si>
  <si>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</si>
  <si>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</si>
  <si>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</si>
  <si>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</si>
  <si>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</si>
  <si>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</si>
  <si>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</si>
  <si>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</si>
  <si>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</si>
  <si>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</si>
  <si>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</si>
  <si>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</si>
  <si>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</si>
  <si>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</si>
  <si>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</si>
  <si>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</si>
  <si>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</si>
  <si>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</si>
  <si>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</si>
  <si>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</si>
  <si>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</si>
  <si>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</si>
  <si>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</si>
  <si>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</si>
  <si>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</si>
  <si>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</si>
  <si>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</si>
  <si>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</si>
  <si>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</si>
  <si>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</si>
  <si>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</si>
  <si>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</si>
  <si>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</si>
  <si>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</si>
  <si>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</si>
  <si>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</si>
  <si>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</si>
  <si>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</si>
  <si>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</si>
  <si>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</si>
  <si>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</si>
  <si>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</si>
  <si>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</si>
  <si>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</si>
  <si>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</si>
  <si>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</si>
  <si>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</si>
  <si>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</si>
  <si>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</si>
  <si>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</si>
  <si>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</si>
  <si>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</si>
  <si>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</si>
  <si>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</si>
  <si>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</si>
  <si>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</si>
  <si>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</si>
  <si>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</si>
  <si>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</si>
  <si>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</si>
  <si>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</si>
  <si>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</si>
  <si>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</si>
  <si>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</si>
  <si>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</si>
  <si>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</si>
  <si>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</si>
  <si>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</si>
  <si>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</si>
  <si>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</si>
  <si>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</si>
  <si>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</si>
  <si>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</si>
  <si>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</si>
  <si>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</si>
  <si>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</si>
  <si>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</si>
  <si>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</si>
  <si>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</si>
  <si>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</si>
  <si>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</si>
  <si>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</si>
  <si>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</si>
  <si>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</si>
  <si>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</si>
  <si>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</si>
  <si>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</si>
  <si>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</si>
  <si>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</si>
  <si>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</si>
  <si>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</si>
  <si>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</si>
  <si>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</si>
  <si>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29.05.2014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</si>
</sst>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9447770"/>
        <c:axId val="35545163"/>
      </c:bar3DChart>
      <c:catAx>
        <c:axId val="9447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45163"/>
        <c:crosses val="autoZero"/>
        <c:auto val="1"/>
        <c:lblOffset val="100"/>
        <c:tickLblSkip val="1"/>
        <c:noMultiLvlLbl val="0"/>
      </c:catAx>
      <c:valAx>
        <c:axId val="35545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7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9402900"/>
        <c:axId val="31551733"/>
      </c:bar3DChart>
      <c:catAx>
        <c:axId val="940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51733"/>
        <c:crosses val="autoZero"/>
        <c:auto val="1"/>
        <c:lblOffset val="100"/>
        <c:tickLblSkip val="1"/>
        <c:noMultiLvlLbl val="0"/>
      </c:catAx>
      <c:valAx>
        <c:axId val="3155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2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56640814"/>
        <c:axId val="7867647"/>
      </c:bar3DChart>
      <c:catAx>
        <c:axId val="5664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67647"/>
        <c:crosses val="autoZero"/>
        <c:auto val="1"/>
        <c:lblOffset val="100"/>
        <c:tickLblSkip val="1"/>
        <c:noMultiLvlLbl val="0"/>
      </c:catAx>
      <c:valAx>
        <c:axId val="7867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29131944"/>
        <c:axId val="42606185"/>
      </c:bar3DChart>
      <c:catAx>
        <c:axId val="291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06185"/>
        <c:crosses val="autoZero"/>
        <c:auto val="1"/>
        <c:lblOffset val="100"/>
        <c:tickLblSkip val="1"/>
        <c:noMultiLvlLbl val="0"/>
      </c:catAx>
      <c:valAx>
        <c:axId val="4260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31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33854082"/>
        <c:axId val="60223283"/>
      </c:bar3DChart>
      <c:catAx>
        <c:axId val="338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3283"/>
        <c:crosses val="autoZero"/>
        <c:auto val="1"/>
        <c:lblOffset val="100"/>
        <c:tickLblSkip val="2"/>
        <c:noMultiLvlLbl val="0"/>
      </c:catAx>
      <c:valAx>
        <c:axId val="6022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58271932"/>
        <c:axId val="18819421"/>
      </c:bar3DChart>
      <c:catAx>
        <c:axId val="5827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19421"/>
        <c:crosses val="autoZero"/>
        <c:auto val="1"/>
        <c:lblOffset val="100"/>
        <c:tickLblSkip val="1"/>
        <c:noMultiLvlLbl val="0"/>
      </c:catAx>
      <c:valAx>
        <c:axId val="1881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1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64315734"/>
        <c:axId val="19846887"/>
      </c:bar3DChart>
      <c:catAx>
        <c:axId val="643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46887"/>
        <c:crosses val="autoZero"/>
        <c:auto val="1"/>
        <c:lblOffset val="100"/>
        <c:tickLblSkip val="1"/>
        <c:noMultiLvlLbl val="0"/>
      </c:catAx>
      <c:valAx>
        <c:axId val="19846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21542480"/>
        <c:axId val="38232529"/>
      </c:bar3DChart>
      <c:catAx>
        <c:axId val="215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32529"/>
        <c:crosses val="autoZero"/>
        <c:auto val="1"/>
        <c:lblOffset val="100"/>
        <c:tickLblSkip val="1"/>
        <c:noMultiLvlLbl val="0"/>
      </c:catAx>
      <c:valAx>
        <c:axId val="382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2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47251882"/>
        <c:axId val="44667931"/>
      </c:bar3DChart>
      <c:catAx>
        <c:axId val="472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67931"/>
        <c:crosses val="autoZero"/>
        <c:auto val="1"/>
        <c:lblOffset val="100"/>
        <c:tickLblSkip val="1"/>
        <c:noMultiLvlLbl val="0"/>
      </c:catAx>
      <c:valAx>
        <c:axId val="4466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1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</f>
        <v>127517.00000000001</v>
      </c>
      <c r="E6" s="3">
        <f>D6/D134*100</f>
        <v>47.2401185920839</v>
      </c>
      <c r="F6" s="3">
        <f>D6/B6*100</f>
        <v>91.17468098478409</v>
      </c>
      <c r="G6" s="3">
        <f aca="true" t="shared" si="0" ref="G6:G41">D6/C6*100</f>
        <v>46.478290060220544</v>
      </c>
      <c r="H6" s="3">
        <f>B6-D6</f>
        <v>12343.099999999991</v>
      </c>
      <c r="I6" s="3">
        <f aca="true" t="shared" si="1" ref="I6:I41">C6-D6</f>
        <v>146841.2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80.50808911752941</v>
      </c>
      <c r="F7" s="1">
        <f>D7/B7*100</f>
        <v>96.62658971289163</v>
      </c>
      <c r="G7" s="1">
        <f t="shared" si="0"/>
        <v>47.703983126809604</v>
      </c>
      <c r="H7" s="1">
        <f>B7-D7</f>
        <v>3584.100000000006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</f>
        <v>9.600000000000001</v>
      </c>
      <c r="E8" s="13">
        <f>D8/D6*100</f>
        <v>0.007528407976975619</v>
      </c>
      <c r="F8" s="1">
        <f>D8/B8*100</f>
        <v>41.025641025641036</v>
      </c>
      <c r="G8" s="1">
        <f t="shared" si="0"/>
        <v>21.52466367713005</v>
      </c>
      <c r="H8" s="1">
        <f aca="true" t="shared" si="2" ref="H8:H30">B8-D8</f>
        <v>13.799999999999997</v>
      </c>
      <c r="I8" s="1">
        <f t="shared" si="1"/>
        <v>35</v>
      </c>
    </row>
    <row r="9" spans="1:9" ht="18">
      <c r="A9" s="31" t="s">
        <v>1</v>
      </c>
      <c r="B9" s="52">
        <f>8162.7+88.6</f>
        <v>8251.3</v>
      </c>
      <c r="C9" s="53">
        <v>17103.7</v>
      </c>
      <c r="D9" s="58">
        <f>538.7+346.9+429.4+56.3+419.6+508.1+71-0.1+453.2+98.5+2.8+391.5+199.8+80.8+202.8+35.8+0.1+605.8+190.7+96.5+200+176+997.3+131.2+243.2+104+591.3+99.4+217.4+212.6</f>
        <v>7700.6</v>
      </c>
      <c r="E9" s="1">
        <f>D9/D6*100</f>
        <v>6.038881090364422</v>
      </c>
      <c r="F9" s="1">
        <f aca="true" t="shared" si="3" ref="F9:F39">D9/B9*100</f>
        <v>93.32590016118674</v>
      </c>
      <c r="G9" s="1">
        <f t="shared" si="0"/>
        <v>45.02300671784468</v>
      </c>
      <c r="H9" s="1">
        <f t="shared" si="2"/>
        <v>550.6999999999989</v>
      </c>
      <c r="I9" s="1">
        <f t="shared" si="1"/>
        <v>9403.1</v>
      </c>
    </row>
    <row r="10" spans="1:9" ht="18">
      <c r="A10" s="31" t="s">
        <v>0</v>
      </c>
      <c r="B10" s="52">
        <f>24290.4-88.6</f>
        <v>24201.800000000003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</f>
        <v>16732</v>
      </c>
      <c r="E10" s="1">
        <f>D10/D6*100</f>
        <v>13.121387736537088</v>
      </c>
      <c r="F10" s="1">
        <f t="shared" si="3"/>
        <v>69.1353535687428</v>
      </c>
      <c r="G10" s="1">
        <f t="shared" si="0"/>
        <v>42.41801979947015</v>
      </c>
      <c r="H10" s="1">
        <f t="shared" si="2"/>
        <v>7469.800000000003</v>
      </c>
      <c r="I10" s="1">
        <f t="shared" si="1"/>
        <v>22713.5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0.037014672553463454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366.1000000000175</v>
      </c>
      <c r="E12" s="1">
        <f>D12/D6*100</f>
        <v>0.28709897503863596</v>
      </c>
      <c r="F12" s="1">
        <f t="shared" si="3"/>
        <v>38.859993631251335</v>
      </c>
      <c r="G12" s="1">
        <f t="shared" si="0"/>
        <v>16.07605497738633</v>
      </c>
      <c r="H12" s="1">
        <f t="shared" si="2"/>
        <v>575.9999999999789</v>
      </c>
      <c r="I12" s="1">
        <f t="shared" si="1"/>
        <v>1911.1999999999737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86527.4+116.8+36.6</f>
        <v>86680.8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</f>
        <v>79043.1</v>
      </c>
      <c r="E17" s="3">
        <f>D17/D134*100</f>
        <v>29.28241268133619</v>
      </c>
      <c r="F17" s="3">
        <f>D17/B17*100</f>
        <v>91.18870614945871</v>
      </c>
      <c r="G17" s="3">
        <f t="shared" si="0"/>
        <v>44.46426431798353</v>
      </c>
      <c r="H17" s="3">
        <f>B17-D17</f>
        <v>7637.699999999997</v>
      </c>
      <c r="I17" s="3">
        <f t="shared" si="1"/>
        <v>98724.6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5127.2+6545.1+310.1+0.1+5190.4+6767.1+5380.4+556.1+6698.2+26.3+5454.2+14.7+1807.4+5633.7-0.1+5479.7+8333.7</f>
        <v>63324.29999999999</v>
      </c>
      <c r="E18" s="1">
        <f>D18/D17*100</f>
        <v>80.11363420716037</v>
      </c>
      <c r="F18" s="1">
        <f t="shared" si="3"/>
        <v>97.37525987525986</v>
      </c>
      <c r="G18" s="1">
        <f t="shared" si="0"/>
        <v>47.468244836154966</v>
      </c>
      <c r="H18" s="1">
        <f t="shared" si="2"/>
        <v>1706.9000000000087</v>
      </c>
      <c r="I18" s="1">
        <f t="shared" si="1"/>
        <v>70079.20000000001</v>
      </c>
    </row>
    <row r="19" spans="1:9" ht="18">
      <c r="A19" s="31" t="s">
        <v>2</v>
      </c>
      <c r="B19" s="52">
        <f>3528.4-43.4-72.4</f>
        <v>3412.6</v>
      </c>
      <c r="C19" s="53">
        <f>7565.3-5.5+258.8</f>
        <v>7818.6</v>
      </c>
      <c r="D19" s="54">
        <f>15+99.7+173.8+0.6+107.5+22.1+0.5+193.8+202.2+7.6+0.9+0.4+198.3+0.9+0.9+95.5+0.1+279.3+38.4+83.3+46.9+46.6+4.1+6.6+39.1+95.6</f>
        <v>1759.6999999999996</v>
      </c>
      <c r="E19" s="1">
        <f>D19/D17*100</f>
        <v>2.2262537780021274</v>
      </c>
      <c r="F19" s="1">
        <f t="shared" si="3"/>
        <v>51.56478931020335</v>
      </c>
      <c r="G19" s="1">
        <f t="shared" si="0"/>
        <v>22.50658685698206</v>
      </c>
      <c r="H19" s="1">
        <f t="shared" si="2"/>
        <v>1652.9000000000003</v>
      </c>
      <c r="I19" s="1">
        <f t="shared" si="1"/>
        <v>6058.900000000001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50.7+162.6+43.4+2.3+47.2+1.8+59.1-0.1+62.8+64.5+13.9+16.6+5.7+70.4+205+17+53.6+0.4+52.9+123.3</f>
        <v>1053.1</v>
      </c>
      <c r="E20" s="1">
        <f>D20/D17*100</f>
        <v>1.332311106219265</v>
      </c>
      <c r="F20" s="1">
        <f t="shared" si="3"/>
        <v>93.21118782085324</v>
      </c>
      <c r="G20" s="1">
        <f t="shared" si="0"/>
        <v>37.125431855037725</v>
      </c>
      <c r="H20" s="1">
        <f t="shared" si="2"/>
        <v>76.70000000000005</v>
      </c>
      <c r="I20" s="1">
        <f t="shared" si="1"/>
        <v>1783.5</v>
      </c>
    </row>
    <row r="21" spans="1:9" ht="18">
      <c r="A21" s="31" t="s">
        <v>0</v>
      </c>
      <c r="B21" s="52">
        <f>9059.8+31.9+72.4+36.6</f>
        <v>9200.699999999999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9.099592500800197</v>
      </c>
      <c r="F21" s="1">
        <f t="shared" si="3"/>
        <v>78.17448672383624</v>
      </c>
      <c r="G21" s="1">
        <f t="shared" si="0"/>
        <v>37.16414517195767</v>
      </c>
      <c r="H21" s="1">
        <f t="shared" si="2"/>
        <v>2008.0999999999985</v>
      </c>
      <c r="I21" s="1">
        <f t="shared" si="1"/>
        <v>12160.999999999998</v>
      </c>
    </row>
    <row r="22" spans="1:9" ht="18">
      <c r="A22" s="31" t="s">
        <v>15</v>
      </c>
      <c r="B22" s="52">
        <f>615.7+8.9</f>
        <v>624.6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0.7574348678126236</v>
      </c>
      <c r="F22" s="1">
        <f t="shared" si="3"/>
        <v>95.85334614153057</v>
      </c>
      <c r="G22" s="1">
        <f t="shared" si="0"/>
        <v>43.118473172488294</v>
      </c>
      <c r="H22" s="1">
        <f t="shared" si="2"/>
        <v>25.90000000000009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7281.900000000009</v>
      </c>
      <c r="C23" s="53">
        <f>C17-C18-C19-C20-C21-C22</f>
        <v>12966.900000000016</v>
      </c>
      <c r="D23" s="53">
        <f>D17-D18-D19-D20-D21-D22</f>
        <v>5114.700000000018</v>
      </c>
      <c r="E23" s="1">
        <f>D23/D17*100</f>
        <v>6.470773540005411</v>
      </c>
      <c r="F23" s="1">
        <f t="shared" si="3"/>
        <v>70.23853664565583</v>
      </c>
      <c r="G23" s="1">
        <f t="shared" si="0"/>
        <v>39.444277352335654</v>
      </c>
      <c r="H23" s="1">
        <f t="shared" si="2"/>
        <v>2167.1999999999907</v>
      </c>
      <c r="I23" s="1">
        <f t="shared" si="1"/>
        <v>7852.199999999998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</f>
        <v>14737.300000000003</v>
      </c>
      <c r="E31" s="3">
        <f>D31/D134*100</f>
        <v>5.459599894344426</v>
      </c>
      <c r="F31" s="3">
        <f>D31/B31*100</f>
        <v>90.79220547194107</v>
      </c>
      <c r="G31" s="3">
        <f t="shared" si="0"/>
        <v>39.27244722297726</v>
      </c>
      <c r="H31" s="3">
        <f aca="true" t="shared" si="4" ref="H31:H41">B31-D31</f>
        <v>1494.5999999999967</v>
      </c>
      <c r="I31" s="3">
        <f t="shared" si="1"/>
        <v>22788.5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1119.5+1121.1+1039.4+104.2+1079.5+1133.4+1048+1163.9+1081.6+1130.3+1238</f>
        <v>11258.9</v>
      </c>
      <c r="E32" s="1">
        <f>D32/D31*100</f>
        <v>76.39730479802948</v>
      </c>
      <c r="F32" s="1">
        <f t="shared" si="3"/>
        <v>98.1210510261885</v>
      </c>
      <c r="G32" s="1">
        <f t="shared" si="0"/>
        <v>39.90395179868864</v>
      </c>
      <c r="H32" s="1">
        <f t="shared" si="4"/>
        <v>215.60000000000036</v>
      </c>
      <c r="I32" s="1">
        <f t="shared" si="1"/>
        <v>16956.1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982.9+0.2</f>
        <v>983.1</v>
      </c>
      <c r="C34" s="53">
        <f>1732.8+0.4</f>
        <v>1733.2</v>
      </c>
      <c r="D34" s="54">
        <f>1+2.5+0.8+6+1.4+0.1+11.2+0.5+6.3-0.2+32.4+6.9+2.4+3.4+18.4+48+143.7+198.6+32.7+71.3+22.6+9.9</f>
        <v>619.9</v>
      </c>
      <c r="E34" s="1">
        <f>D34/D31*100</f>
        <v>4.2063335889206295</v>
      </c>
      <c r="F34" s="1">
        <f t="shared" si="3"/>
        <v>63.05564032143221</v>
      </c>
      <c r="G34" s="1">
        <f t="shared" si="0"/>
        <v>35.76621278559889</v>
      </c>
      <c r="H34" s="1">
        <f t="shared" si="4"/>
        <v>363.20000000000005</v>
      </c>
      <c r="I34" s="1">
        <f t="shared" si="1"/>
        <v>1113.3000000000002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38.5+5.5+3+4.5+22.1+25.5+8.2+45.3+17.5+1</f>
        <v>171.1</v>
      </c>
      <c r="E35" s="21">
        <f>D35/D31*100</f>
        <v>1.160999640368317</v>
      </c>
      <c r="F35" s="21">
        <f t="shared" si="3"/>
        <v>41.998036327933235</v>
      </c>
      <c r="G35" s="21">
        <f t="shared" si="0"/>
        <v>23.920033552355655</v>
      </c>
      <c r="H35" s="21">
        <f t="shared" si="4"/>
        <v>236.29999999999998</v>
      </c>
      <c r="I35" s="21">
        <f t="shared" si="1"/>
        <v>544.1999999999999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0.09771124968617045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3348.8999999999996</v>
      </c>
      <c r="C37" s="52">
        <f>C31-C32-C34-C35-C33-C36</f>
        <v>6837.100000000003</v>
      </c>
      <c r="D37" s="52">
        <f>D31-D32-D34-D35-D33-D36</f>
        <v>2673.000000000003</v>
      </c>
      <c r="E37" s="1">
        <f>D37/D31*100</f>
        <v>18.13765072299541</v>
      </c>
      <c r="F37" s="1">
        <f t="shared" si="3"/>
        <v>79.81725342649835</v>
      </c>
      <c r="G37" s="1">
        <f t="shared" si="0"/>
        <v>39.09552295563912</v>
      </c>
      <c r="H37" s="1">
        <f>B37-D37</f>
        <v>675.8999999999965</v>
      </c>
      <c r="I37" s="1">
        <f t="shared" si="1"/>
        <v>4164.1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0.08179786369764129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179.7+225.2+3.4+199.4+211.8+7.4+5.4+7.6+190.5+3.4+230.5+100.1+236.3+13.2+11.9+20.5+199.9+0.1+2+33.2+238.5+1.1+16.6+248.3</f>
        <v>2386</v>
      </c>
      <c r="E43" s="3">
        <f>D43/D134*100</f>
        <v>0.883920755355852</v>
      </c>
      <c r="F43" s="3">
        <f>D43/B43*100</f>
        <v>92.01696876205168</v>
      </c>
      <c r="G43" s="3">
        <f aca="true" t="shared" si="5" ref="G43:G73">D43/C43*100</f>
        <v>39.08143877350455</v>
      </c>
      <c r="H43" s="3">
        <f>B43-D43</f>
        <v>207</v>
      </c>
      <c r="I43" s="3">
        <f aca="true" t="shared" si="6" ref="I43:I74">C43-D43</f>
        <v>3719.2000000000007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88.17686504610226</v>
      </c>
      <c r="F44" s="1">
        <f aca="true" t="shared" si="7" ref="F44:F71">D44/B44*100</f>
        <v>98.4464929109541</v>
      </c>
      <c r="G44" s="1">
        <f t="shared" si="5"/>
        <v>39.25626002910773</v>
      </c>
      <c r="H44" s="1">
        <f aca="true" t="shared" si="8" ref="H44:H71">B44-D44</f>
        <v>33.19999999999982</v>
      </c>
      <c r="I44" s="1">
        <f t="shared" si="6"/>
        <v>3255.5000000000005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0.5783738474434199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7.883487007544006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80.19999999999992</v>
      </c>
      <c r="E48" s="1">
        <f>D48/D43*100</f>
        <v>3.3612740989103065</v>
      </c>
      <c r="F48" s="1">
        <f t="shared" si="7"/>
        <v>44.40753045404202</v>
      </c>
      <c r="G48" s="1">
        <f t="shared" si="5"/>
        <v>24.406573341448535</v>
      </c>
      <c r="H48" s="1">
        <f t="shared" si="8"/>
        <v>100.40000000000016</v>
      </c>
      <c r="I48" s="1">
        <f t="shared" si="6"/>
        <v>248.4000000000002</v>
      </c>
    </row>
    <row r="49" spans="1:9" ht="18.75" thickBot="1">
      <c r="A49" s="30" t="s">
        <v>4</v>
      </c>
      <c r="B49" s="55">
        <f>5506.4-7.7</f>
        <v>5498.7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</f>
        <v>4818.2</v>
      </c>
      <c r="E49" s="3">
        <f>D49/D134*100</f>
        <v>1.7849568245832212</v>
      </c>
      <c r="F49" s="3">
        <f>D49/B49*100</f>
        <v>87.62434757306272</v>
      </c>
      <c r="G49" s="3">
        <f t="shared" si="5"/>
        <v>39.68797878123919</v>
      </c>
      <c r="H49" s="3">
        <f>B49-D49</f>
        <v>680.5</v>
      </c>
      <c r="I49" s="3">
        <f t="shared" si="6"/>
        <v>7321.999999999999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282.8+343.5+279.8+360.5+269.9+364.8-0.1+7.2+231.6+28.9+358.6+269.6+381.2</f>
        <v>3178.2999999999997</v>
      </c>
      <c r="E50" s="1">
        <f>D50/D49*100</f>
        <v>65.96446805861109</v>
      </c>
      <c r="F50" s="1">
        <f t="shared" si="7"/>
        <v>99.25053867532709</v>
      </c>
      <c r="G50" s="1">
        <f t="shared" si="5"/>
        <v>42.42201785881127</v>
      </c>
      <c r="H50" s="1">
        <f t="shared" si="8"/>
        <v>24.000000000000455</v>
      </c>
      <c r="I50" s="1">
        <f t="shared" si="6"/>
        <v>4313.800000000001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2.4+4.2+4.2+8.7+3.1+5.2-0.1+2.3+6.7+7.1+0.1+3.9+3.5+21.5</f>
        <v>72.80000000000001</v>
      </c>
      <c r="E52" s="1">
        <f>D52/D49*100</f>
        <v>1.5109376945747377</v>
      </c>
      <c r="F52" s="1">
        <f t="shared" si="7"/>
        <v>51.01611772950246</v>
      </c>
      <c r="G52" s="1">
        <f t="shared" si="5"/>
        <v>22.400000000000002</v>
      </c>
      <c r="H52" s="1">
        <f t="shared" si="8"/>
        <v>69.89999999999998</v>
      </c>
      <c r="I52" s="1">
        <f t="shared" si="6"/>
        <v>252.2</v>
      </c>
    </row>
    <row r="53" spans="1:9" ht="18">
      <c r="A53" s="31" t="s">
        <v>0</v>
      </c>
      <c r="B53" s="52">
        <f>288.4-7.7</f>
        <v>280.7</v>
      </c>
      <c r="C53" s="53">
        <v>534.1</v>
      </c>
      <c r="D53" s="54">
        <f>6+11+5+10.4+0.1+20.8+16+0.1+76.5+39.2+7.7+0.3+8.1+0.1+0.2</f>
        <v>201.49999999999994</v>
      </c>
      <c r="E53" s="1">
        <f>D53/D49*100</f>
        <v>4.18205969034079</v>
      </c>
      <c r="F53" s="1">
        <f t="shared" si="7"/>
        <v>71.78482365514782</v>
      </c>
      <c r="G53" s="1">
        <f t="shared" si="5"/>
        <v>37.72701741246956</v>
      </c>
      <c r="H53" s="1">
        <f t="shared" si="8"/>
        <v>79.20000000000005</v>
      </c>
      <c r="I53" s="1">
        <f t="shared" si="6"/>
        <v>332.6000000000001</v>
      </c>
    </row>
    <row r="54" spans="1:9" ht="18.75" thickBot="1">
      <c r="A54" s="31" t="s">
        <v>35</v>
      </c>
      <c r="B54" s="53">
        <f>B49-B50-B53-B52-B51</f>
        <v>1872.9999999999995</v>
      </c>
      <c r="C54" s="53">
        <f>C49-C50-C53-C52-C51</f>
        <v>3779.2999999999984</v>
      </c>
      <c r="D54" s="53">
        <f>D49-D50-D53-D52-D51</f>
        <v>1365.6000000000001</v>
      </c>
      <c r="E54" s="1">
        <f>D54/D49*100</f>
        <v>28.342534556473375</v>
      </c>
      <c r="F54" s="1">
        <f t="shared" si="7"/>
        <v>72.90977042178326</v>
      </c>
      <c r="G54" s="1">
        <f t="shared" si="5"/>
        <v>36.133675548381994</v>
      </c>
      <c r="H54" s="1">
        <f t="shared" si="8"/>
        <v>507.3999999999994</v>
      </c>
      <c r="I54" s="1">
        <f>C54-D54</f>
        <v>2413.699999999998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1554.4+7.7</f>
        <v>1562.1000000000001</v>
      </c>
      <c r="C56" s="56">
        <f>3908.9-890.1</f>
        <v>3018.8</v>
      </c>
      <c r="D56" s="57">
        <f>128-60.9+102.5+11.8+75.2+16.7+4.5+87.9+0.1+68.6+30.5+35.2+2.4+30+93-9.8+0.1+1.7+68.5+10.2+1.8+24.5+103.7+27.9-0.2+10.2+8.1+67+7.8+116.4</f>
        <v>1063.4</v>
      </c>
      <c r="E56" s="3">
        <f>D56/D134*100</f>
        <v>0.393948588116267</v>
      </c>
      <c r="F56" s="3">
        <f>D56/B56*100</f>
        <v>68.07502720696498</v>
      </c>
      <c r="G56" s="3">
        <f t="shared" si="5"/>
        <v>35.22591758314562</v>
      </c>
      <c r="H56" s="3">
        <f>B56-D56</f>
        <v>498.70000000000005</v>
      </c>
      <c r="I56" s="3">
        <f t="shared" si="6"/>
        <v>1955.4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128-60.9+102.5+75.2+87.9+68.6+30+93+68.5+96.9-0.1+67+116.4</f>
        <v>873</v>
      </c>
      <c r="E57" s="1">
        <f>D57/D56*100</f>
        <v>82.09516644724468</v>
      </c>
      <c r="F57" s="1">
        <f t="shared" si="7"/>
        <v>95.52467447204289</v>
      </c>
      <c r="G57" s="1">
        <f t="shared" si="5"/>
        <v>51.292596944770864</v>
      </c>
      <c r="H57" s="1">
        <f t="shared" si="8"/>
        <v>40.89999999999998</v>
      </c>
      <c r="I57" s="1">
        <f t="shared" si="6"/>
        <v>829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161.6-0.1</f>
        <v>161.5</v>
      </c>
      <c r="C59" s="53">
        <f>297.4-9.5</f>
        <v>287.9</v>
      </c>
      <c r="D59" s="54">
        <f>4.5+4.5+30.5+35.2+10+24.5+10.2+0.1</f>
        <v>119.5</v>
      </c>
      <c r="E59" s="1">
        <f>D59/D56*100</f>
        <v>11.237539966146322</v>
      </c>
      <c r="F59" s="1">
        <f t="shared" si="7"/>
        <v>73.9938080495356</v>
      </c>
      <c r="G59" s="1">
        <f t="shared" si="5"/>
        <v>41.507467870788474</v>
      </c>
      <c r="H59" s="1">
        <f t="shared" si="8"/>
        <v>42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81.20000000000016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6.667293586608998</v>
      </c>
      <c r="F61" s="1">
        <f t="shared" si="7"/>
        <v>87.31527093596053</v>
      </c>
      <c r="G61" s="1">
        <f t="shared" si="5"/>
        <v>23.6175882744837</v>
      </c>
      <c r="H61" s="1">
        <f t="shared" si="8"/>
        <v>10.300000000000068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</f>
        <v>18021.7</v>
      </c>
      <c r="E87" s="3">
        <f>D87/D134*100</f>
        <v>6.676343116846839</v>
      </c>
      <c r="F87" s="3">
        <f aca="true" t="shared" si="11" ref="F87:F92">D87/B87*100</f>
        <v>88.93631931147478</v>
      </c>
      <c r="G87" s="3">
        <f t="shared" si="9"/>
        <v>40.081177857349374</v>
      </c>
      <c r="H87" s="3">
        <f aca="true" t="shared" si="12" ref="H87:H92">B87-D87</f>
        <v>2241.899999999998</v>
      </c>
      <c r="I87" s="3">
        <f t="shared" si="10"/>
        <v>26941.3</v>
      </c>
    </row>
    <row r="88" spans="1:9" ht="18">
      <c r="A88" s="31" t="s">
        <v>3</v>
      </c>
      <c r="B88" s="52">
        <f>15971.5-2.8+24.2</f>
        <v>15992.900000000001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</f>
        <v>15275.199999999999</v>
      </c>
      <c r="E88" s="1">
        <f>D88/D87*100</f>
        <v>84.7600392859719</v>
      </c>
      <c r="F88" s="1">
        <f t="shared" si="11"/>
        <v>95.51238362023146</v>
      </c>
      <c r="G88" s="1">
        <f t="shared" si="9"/>
        <v>40.184887523249046</v>
      </c>
      <c r="H88" s="1">
        <f t="shared" si="12"/>
        <v>717.7000000000025</v>
      </c>
      <c r="I88" s="1">
        <f t="shared" si="10"/>
        <v>22737.100000000006</v>
      </c>
    </row>
    <row r="89" spans="1:9" ht="18">
      <c r="A89" s="31" t="s">
        <v>33</v>
      </c>
      <c r="B89" s="52">
        <f>1181.2-6.5+3.5</f>
        <v>1178.2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5.3285761054728455</v>
      </c>
      <c r="F89" s="1">
        <f t="shared" si="11"/>
        <v>81.50568664063826</v>
      </c>
      <c r="G89" s="1">
        <f t="shared" si="9"/>
        <v>50.07822277847309</v>
      </c>
      <c r="H89" s="1">
        <f t="shared" si="12"/>
        <v>217.9000000000001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3092.4999999999973</v>
      </c>
      <c r="C91" s="53">
        <f>C87-C88-C89-C90</f>
        <v>5033.099999999997</v>
      </c>
      <c r="D91" s="53">
        <f>D87-D88-D89-D90</f>
        <v>1786.2000000000019</v>
      </c>
      <c r="E91" s="1">
        <f>D91/D87*100</f>
        <v>9.911384608555252</v>
      </c>
      <c r="F91" s="1">
        <f t="shared" si="11"/>
        <v>57.759094583670276</v>
      </c>
      <c r="G91" s="1">
        <f>D91/C91*100</f>
        <v>35.48906240686661</v>
      </c>
      <c r="H91" s="1">
        <f t="shared" si="12"/>
        <v>1306.2999999999954</v>
      </c>
      <c r="I91" s="1">
        <f>C91-D91</f>
        <v>3246.899999999995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</f>
        <v>13928.800000000003</v>
      </c>
      <c r="E92" s="3">
        <f>D92/D134*100</f>
        <v>5.160081901592872</v>
      </c>
      <c r="F92" s="3">
        <f t="shared" si="11"/>
        <v>66.1565570928504</v>
      </c>
      <c r="G92" s="3">
        <f>D92/C92*100</f>
        <v>32.18344062071101</v>
      </c>
      <c r="H92" s="3">
        <f t="shared" si="12"/>
        <v>7125.499999999996</v>
      </c>
      <c r="I92" s="3">
        <f>C92-D92</f>
        <v>29350.6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</f>
        <v>2322.1</v>
      </c>
      <c r="E98" s="27">
        <f>D98/D134*100</f>
        <v>0.8602482757803117</v>
      </c>
      <c r="F98" s="27">
        <f>D98/B98*100</f>
        <v>83.26520367183016</v>
      </c>
      <c r="G98" s="27">
        <f aca="true" t="shared" si="13" ref="G98:G111">D98/C98*100</f>
        <v>37.673188617411334</v>
      </c>
      <c r="H98" s="27">
        <f>B98-D98</f>
        <v>466.7000000000003</v>
      </c>
      <c r="I98" s="27">
        <f aca="true" t="shared" si="14" ref="I98:I132">C98-D98</f>
        <v>3841.7000000000003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0.5469187373498127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111.4+112.6+0.9+99.8+111.4+47.6+73.3-0.9+24.7+28.7+415.6+4.4+7.7+94.7+205.4+127.9+182.3+101.7+1.5+137.1+2.5+115.1+119.6+27+29</f>
        <v>2181.0000000000005</v>
      </c>
      <c r="E100" s="1">
        <f>D100/D98*100</f>
        <v>93.92360363464108</v>
      </c>
      <c r="F100" s="1">
        <f aca="true" t="shared" si="15" ref="F100:F132">D100/B100*100</f>
        <v>85.75810003145645</v>
      </c>
      <c r="G100" s="1">
        <f t="shared" si="13"/>
        <v>38.861765439578065</v>
      </c>
      <c r="H100" s="1">
        <f>B100-D100</f>
        <v>362.19999999999936</v>
      </c>
      <c r="I100" s="1">
        <f t="shared" si="14"/>
        <v>3431.2000000000003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128.39999999999964</v>
      </c>
      <c r="E101" s="100">
        <f>D101/D98*100</f>
        <v>5.529477628009114</v>
      </c>
      <c r="F101" s="100">
        <f t="shared" si="15"/>
        <v>55.72916666666637</v>
      </c>
      <c r="G101" s="100">
        <f t="shared" si="13"/>
        <v>23.937360178970867</v>
      </c>
      <c r="H101" s="100">
        <f>B101-D101</f>
        <v>102.00000000000091</v>
      </c>
      <c r="I101" s="100">
        <f t="shared" si="14"/>
        <v>408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5875.3</v>
      </c>
      <c r="E102" s="98">
        <f>D102/D134*100</f>
        <v>2.176571506262463</v>
      </c>
      <c r="F102" s="98">
        <f>D102/B102*100</f>
        <v>65.74644987298993</v>
      </c>
      <c r="G102" s="98">
        <f t="shared" si="13"/>
        <v>34.85335642930024</v>
      </c>
      <c r="H102" s="98">
        <f>B102-D102</f>
        <v>3061.000000000001</v>
      </c>
      <c r="I102" s="98">
        <f t="shared" si="14"/>
        <v>10981.900000000001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6.745187479788266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0.37274692356135003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5.36142835259476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0.3897673310299048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1.2748285193947544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13.5+13.4+14.3+0.8+6.9+0.4+13.5-0.1+0.8+0.5+2</f>
        <v>66</v>
      </c>
      <c r="E113" s="6">
        <f>D113/D102*100</f>
        <v>1.1233468929246166</v>
      </c>
      <c r="F113" s="6">
        <f t="shared" si="15"/>
        <v>81.98757763975155</v>
      </c>
      <c r="G113" s="6">
        <f t="shared" si="17"/>
        <v>43.02477183833116</v>
      </c>
      <c r="H113" s="6">
        <f t="shared" si="16"/>
        <v>14.5</v>
      </c>
      <c r="I113" s="6">
        <f t="shared" si="14"/>
        <v>87.4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0.3387061086242404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4.188722278011335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0.06467754838050822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0.3642367198270726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0.3114734566745528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0.624648954095961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0.035742855683965076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21.4+1.2+34.6+22.6+3.4+31.2+5.1+22.6+3+44.8+0.2+32.7+27.3+30.6+3.7+29.7+4.3+33.6</f>
        <v>352.00000000000006</v>
      </c>
      <c r="E126" s="21">
        <f>D126/D102*100</f>
        <v>5.99118342893129</v>
      </c>
      <c r="F126" s="6">
        <f t="shared" si="15"/>
        <v>96.65019220208679</v>
      </c>
      <c r="G126" s="6">
        <f t="shared" si="17"/>
        <v>40.54365353605161</v>
      </c>
      <c r="H126" s="6">
        <f t="shared" si="16"/>
        <v>12.199999999999932</v>
      </c>
      <c r="I126" s="6">
        <f t="shared" si="14"/>
        <v>516.2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86.70454545454545</v>
      </c>
      <c r="F127" s="1">
        <f>D127/B127*100</f>
        <v>99.96724533245988</v>
      </c>
      <c r="G127" s="1">
        <f t="shared" si="17"/>
        <v>40.85129166108955</v>
      </c>
      <c r="H127" s="1">
        <f t="shared" si="16"/>
        <v>0.0999999999999659</v>
      </c>
      <c r="I127" s="1">
        <f t="shared" si="14"/>
        <v>441.9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3.4+3+2.7+1.6</f>
        <v>10.700000000000001</v>
      </c>
      <c r="E128" s="1">
        <f>D128/D126*100</f>
        <v>3.039772727272727</v>
      </c>
      <c r="F128" s="1">
        <f>D128/B128*100</f>
        <v>69.03225806451614</v>
      </c>
      <c r="G128" s="1">
        <f>D128/C128*100</f>
        <v>39.05109489051096</v>
      </c>
      <c r="H128" s="1">
        <f t="shared" si="16"/>
        <v>4.799999999999999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71.2814664783075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1.5318366721699317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8418.2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306320.2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269933.70000000007</v>
      </c>
      <c r="E134" s="40">
        <v>100</v>
      </c>
      <c r="F134" s="3">
        <f>D134/B134*100</f>
        <v>88.12141673973836</v>
      </c>
      <c r="G134" s="3">
        <f aca="true" t="shared" si="18" ref="G134:G140">D134/C134*100</f>
        <v>43.247523591310504</v>
      </c>
      <c r="H134" s="3">
        <f aca="true" t="shared" si="19" ref="H134:H140">B134-D134</f>
        <v>36386.49999999994</v>
      </c>
      <c r="I134" s="3">
        <f aca="true" t="shared" si="20" ref="I134:I140">C134-D134</f>
        <v>354226.19999999995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205370.09999999995</v>
      </c>
      <c r="C135" s="70">
        <f>C7+C18+C32+C50+C57+C88+C110+C114+C44+C127</f>
        <v>430257.9</v>
      </c>
      <c r="D135" s="70">
        <f>D7+D18+D32+D50+D57+D88+D110+D114+D44+D127</f>
        <v>199034.19999999998</v>
      </c>
      <c r="E135" s="6">
        <f>D135/D134*100</f>
        <v>73.73447628065703</v>
      </c>
      <c r="F135" s="6">
        <f aca="true" t="shared" si="21" ref="F135:F146">D135/B135*100</f>
        <v>96.91488683114048</v>
      </c>
      <c r="G135" s="6">
        <f t="shared" si="18"/>
        <v>46.25927844671765</v>
      </c>
      <c r="H135" s="6">
        <f t="shared" si="19"/>
        <v>6335.899999999965</v>
      </c>
      <c r="I135" s="20">
        <f t="shared" si="20"/>
        <v>231223.70000000004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36924.6</v>
      </c>
      <c r="C136" s="71">
        <f>C10+C21+C34+C53+C59+C89+C47+C128+C104+C107</f>
        <v>64923.7</v>
      </c>
      <c r="D136" s="71">
        <f>D10+D21+D34+D53+D59+D89+D47+D128+D104+D107</f>
        <v>26303.399999999998</v>
      </c>
      <c r="E136" s="6">
        <f>D136/D134*100</f>
        <v>9.744392789785044</v>
      </c>
      <c r="F136" s="6">
        <f t="shared" si="21"/>
        <v>71.2354365382428</v>
      </c>
      <c r="G136" s="6">
        <f t="shared" si="18"/>
        <v>40.5143268174796</v>
      </c>
      <c r="H136" s="6">
        <f t="shared" si="19"/>
        <v>10621.2</v>
      </c>
      <c r="I136" s="20">
        <f t="shared" si="20"/>
        <v>38620.3</v>
      </c>
      <c r="K136" s="49"/>
      <c r="L136" s="106"/>
    </row>
    <row r="137" spans="1:12" ht="18.75">
      <c r="A137" s="25" t="s">
        <v>1</v>
      </c>
      <c r="B137" s="70">
        <f>B20+B9+B52+B46+B58+B33+B99</f>
        <v>9553.4</v>
      </c>
      <c r="C137" s="70">
        <f>C20+C9+C52+C46+C58+C33+C99</f>
        <v>20315.6</v>
      </c>
      <c r="D137" s="70">
        <f>D20+D9+D52+D46+D58+D33+D99</f>
        <v>8853</v>
      </c>
      <c r="E137" s="6">
        <f>D137/D134*100</f>
        <v>3.2796942360290684</v>
      </c>
      <c r="F137" s="6">
        <f t="shared" si="21"/>
        <v>92.66857872589863</v>
      </c>
      <c r="G137" s="6">
        <f t="shared" si="18"/>
        <v>43.57734942605683</v>
      </c>
      <c r="H137" s="6">
        <f t="shared" si="19"/>
        <v>700.3999999999996</v>
      </c>
      <c r="I137" s="20">
        <f t="shared" si="20"/>
        <v>11462.599999999999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3787.2</v>
      </c>
      <c r="C138" s="70">
        <f>C11+C22+C100+C60+C36+C90</f>
        <v>8036.400000000001</v>
      </c>
      <c r="D138" s="70">
        <f>D11+D22+D100+D60+D36+D90</f>
        <v>2841.3000000000006</v>
      </c>
      <c r="E138" s="6">
        <f>D138/D134*100</f>
        <v>1.0525918030983163</v>
      </c>
      <c r="F138" s="6">
        <f t="shared" si="21"/>
        <v>75.02376425855516</v>
      </c>
      <c r="G138" s="6">
        <f t="shared" si="18"/>
        <v>35.35538300731672</v>
      </c>
      <c r="H138" s="6">
        <f t="shared" si="19"/>
        <v>945.8999999999992</v>
      </c>
      <c r="I138" s="20">
        <f t="shared" si="20"/>
        <v>5195.1</v>
      </c>
      <c r="K138" s="49"/>
      <c r="L138" s="106"/>
    </row>
    <row r="139" spans="1:12" ht="18.75">
      <c r="A139" s="25" t="s">
        <v>2</v>
      </c>
      <c r="B139" s="70">
        <f>B8+B19+B45+B51</f>
        <v>3436.6</v>
      </c>
      <c r="C139" s="70">
        <f>C8+C19+C45+C51</f>
        <v>7873.900000000001</v>
      </c>
      <c r="D139" s="70">
        <f>D8+D19+D45+D51</f>
        <v>1769.2999999999995</v>
      </c>
      <c r="E139" s="6">
        <f>D139/D134*100</f>
        <v>0.6554572474648401</v>
      </c>
      <c r="F139" s="6">
        <f t="shared" si="21"/>
        <v>51.48402490833962</v>
      </c>
      <c r="G139" s="6">
        <f t="shared" si="18"/>
        <v>22.47044031547263</v>
      </c>
      <c r="H139" s="6">
        <f t="shared" si="19"/>
        <v>1667.3000000000004</v>
      </c>
      <c r="I139" s="20">
        <f t="shared" si="20"/>
        <v>6104.600000000001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47248.30000000007</v>
      </c>
      <c r="C140" s="70">
        <f>C134-C135-C136-C137-C138-C139</f>
        <v>92752.40000000002</v>
      </c>
      <c r="D140" s="70">
        <f>D134-D135-D136-D137-D138-D139</f>
        <v>31132.50000000009</v>
      </c>
      <c r="E140" s="6">
        <f>D140/D134*100</f>
        <v>11.533387642965693</v>
      </c>
      <c r="F140" s="6">
        <f t="shared" si="21"/>
        <v>65.89125957970985</v>
      </c>
      <c r="G140" s="46">
        <f t="shared" si="18"/>
        <v>33.565169203168956</v>
      </c>
      <c r="H140" s="6">
        <f t="shared" si="19"/>
        <v>16115.799999999977</v>
      </c>
      <c r="I140" s="6">
        <f t="shared" si="20"/>
        <v>61619.899999999936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</f>
        <v>2419</v>
      </c>
      <c r="E142" s="16"/>
      <c r="F142" s="6">
        <f t="shared" si="21"/>
        <v>15.956253875278689</v>
      </c>
      <c r="G142" s="6">
        <f aca="true" t="shared" si="22" ref="G142:G151">D142/C142*100</f>
        <v>3.102411647317741</v>
      </c>
      <c r="H142" s="6">
        <f>B142-D142</f>
        <v>12741.2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42.979438211331</v>
      </c>
      <c r="G143" s="6">
        <f t="shared" si="22"/>
        <v>20.34770479114748</v>
      </c>
      <c r="H143" s="6">
        <f aca="true" t="shared" si="24" ref="H143:H150">B143-D143</f>
        <v>6347.699999999999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6096.5+112.1+30.9+1603.7+825.7-185.6+11.1+170.9+380.2+5.4+65.1+200.4+74.5+498.5+120.7+76.5</f>
        <v>10086.6</v>
      </c>
      <c r="E144" s="6"/>
      <c r="F144" s="6">
        <f t="shared" si="21"/>
        <v>44.57850494550662</v>
      </c>
      <c r="G144" s="6">
        <f t="shared" si="22"/>
        <v>9.78704782715429</v>
      </c>
      <c r="H144" s="6">
        <f t="shared" si="24"/>
        <v>12539.999999999998</v>
      </c>
      <c r="I144" s="6">
        <f t="shared" si="23"/>
        <v>92974.09999999999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1079.6+99+23+18.9+98+142.5+46.8+99.4+162.7+67+248.3+33.5</f>
        <v>2118.7000000000003</v>
      </c>
      <c r="E146" s="21"/>
      <c r="F146" s="6">
        <f t="shared" si="21"/>
        <v>32.038893677509115</v>
      </c>
      <c r="G146" s="6">
        <f t="shared" si="22"/>
        <v>10.883322888521324</v>
      </c>
      <c r="H146" s="6">
        <f t="shared" si="24"/>
        <v>4494.199999999999</v>
      </c>
      <c r="I146" s="6">
        <f t="shared" si="23"/>
        <v>17348.7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95.1+9.9+65+49.9+121.9+275.1+44.8</f>
        <v>661.7</v>
      </c>
      <c r="E150" s="26"/>
      <c r="F150" s="6">
        <f>D150/B150*100</f>
        <v>13.22104337749006</v>
      </c>
      <c r="G150" s="6">
        <f t="shared" si="22"/>
        <v>7.463090578933716</v>
      </c>
      <c r="H150" s="6">
        <f t="shared" si="24"/>
        <v>4343.2</v>
      </c>
      <c r="I150" s="6">
        <f t="shared" si="23"/>
        <v>8204.599999999999</v>
      </c>
    </row>
    <row r="151" spans="1:9" ht="19.5" thickBot="1">
      <c r="A151" s="15" t="s">
        <v>20</v>
      </c>
      <c r="B151" s="94">
        <f>B134+B142+B146+B147+B143+B150+B149+B144+B148+B145</f>
        <v>374624.30000000005</v>
      </c>
      <c r="C151" s="94">
        <f>C134+C142+C146+C147+C143+C150+C149+C144+C148+C145</f>
        <v>866336.9999999999</v>
      </c>
      <c r="D151" s="94">
        <f>D134+D142+D146+D147+D143+D150+D149+D144+D148+D145</f>
        <v>297195.00000000006</v>
      </c>
      <c r="E151" s="27"/>
      <c r="F151" s="3">
        <f>D151/B151*100</f>
        <v>79.33147956499353</v>
      </c>
      <c r="G151" s="3">
        <f t="shared" si="22"/>
        <v>34.304779779693135</v>
      </c>
      <c r="H151" s="3">
        <f>B151-D151</f>
        <v>77429.29999999999</v>
      </c>
      <c r="I151" s="3">
        <f t="shared" si="23"/>
        <v>569141.9999999998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269933.70000000007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269933.70000000007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2014-05-29T05:17:04Z</dcterms:modified>
  <cp:category/>
  <cp:version/>
  <cp:contentType/>
  <cp:contentStatus/>
</cp:coreProperties>
</file>